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.01.2017" sheetId="1" r:id="rId1"/>
    <sheet name="Приложение №3" sheetId="2" r:id="rId2"/>
  </sheets>
  <definedNames>
    <definedName name="_xlnm.Print_Area" localSheetId="1">'Приложение №3'!#REF!</definedName>
  </definedNames>
  <calcPr fullCalcOnLoad="1" refMode="R1C1"/>
</workbook>
</file>

<file path=xl/sharedStrings.xml><?xml version="1.0" encoding="utf-8"?>
<sst xmlns="http://schemas.openxmlformats.org/spreadsheetml/2006/main" count="302" uniqueCount="223">
  <si>
    <t>Сумма</t>
  </si>
  <si>
    <t>Код целевой субсидии</t>
  </si>
  <si>
    <t>КОСГУ</t>
  </si>
  <si>
    <t>Вид расходов</t>
  </si>
  <si>
    <t>Раздел, подраздел,цел.статья</t>
  </si>
  <si>
    <t>№</t>
  </si>
  <si>
    <t>1.</t>
  </si>
  <si>
    <t>Наименование целевой субсидии</t>
  </si>
  <si>
    <t>Сумма,
 тыс.руб.</t>
  </si>
  <si>
    <t xml:space="preserve">Отчет об использовании средств местного бюджета, предоставленных из бюджета городского округа "Город Лесной"  в виде субсидий на иные цели </t>
  </si>
  <si>
    <t>№ п/п</t>
  </si>
  <si>
    <t>Код субсидии</t>
  </si>
  <si>
    <t>Наименование мероприятия</t>
  </si>
  <si>
    <t>КБК (подраздел КВР, ЦС, ВКР, КОСГУ)</t>
  </si>
  <si>
    <t>Кассовое исполнение на отчетную дату</t>
  </si>
  <si>
    <t>Руководитель</t>
  </si>
  <si>
    <t>ФИО</t>
  </si>
  <si>
    <t>Исполнитель (тел)</t>
  </si>
  <si>
    <t>Кассовое исполнение за текущий квартал</t>
  </si>
  <si>
    <t>(наименование получателя субсидии на иные цели)</t>
  </si>
  <si>
    <t xml:space="preserve">Утверждено ( ПФХД) </t>
  </si>
  <si>
    <t>(руб.)</t>
  </si>
  <si>
    <t>Поступило на счет учреждения по состоянию на отчетную дату</t>
  </si>
  <si>
    <t>Остаток неиспользованных назначений (гр.6-8)</t>
  </si>
  <si>
    <t>Примечание (Причины неисполнения)</t>
  </si>
  <si>
    <t>Главный бухгалтер</t>
  </si>
  <si>
    <t>итого</t>
  </si>
  <si>
    <t>Субсидия МБОУ "СОШ № 8" на обеспечение питанием обучающихся</t>
  </si>
  <si>
    <t>906.53.1240</t>
  </si>
  <si>
    <t>Субсидия МБОУ "СОШ № 64" на обеспечение питанием обучающихся</t>
  </si>
  <si>
    <t>906.35.1240</t>
  </si>
  <si>
    <t>Субсидия МБОУ "СОШ № 67" на обеспечение питанием обучающихся</t>
  </si>
  <si>
    <t>906.36.1240</t>
  </si>
  <si>
    <t>Субсидия МБОУ "СОШ № 71" на обеспечение питанием обучающихся</t>
  </si>
  <si>
    <t>906.37.1240</t>
  </si>
  <si>
    <t>Субсидия МБОУ "СОШ № 73" на обеспечение питанием обучающихся</t>
  </si>
  <si>
    <t>906.39.1240</t>
  </si>
  <si>
    <t>Субсидия МБОУ "СОШ № 74" на обеспечение питанием обучающихся</t>
  </si>
  <si>
    <t>906.40.1240</t>
  </si>
  <si>
    <t>Субсидия МБОУ "СОШ № 75" на обеспечение питанием обучающихся</t>
  </si>
  <si>
    <t>906.41.1240</t>
  </si>
  <si>
    <t>Субсидия МАОУ "СОШ № 72" на обеспечение питанием обучающихся</t>
  </si>
  <si>
    <t>906.38.1240</t>
  </si>
  <si>
    <t>Субсидия МАОУ "СОШ № 76" на обеспечение питанием обучающихся</t>
  </si>
  <si>
    <t>Субсидия МАОУ "Лицей" на обеспечение питанием обучающихся</t>
  </si>
  <si>
    <t>906.42.1240</t>
  </si>
  <si>
    <t>906.34.1240</t>
  </si>
  <si>
    <t>Субсидия МБОУДОД "ЦДТ"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</si>
  <si>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906.33.1513</t>
  </si>
  <si>
    <t>Субсидия МБОУ "СОШ № 64"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</si>
  <si>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906.35.1513</t>
  </si>
  <si>
    <t>Субсидия МБОУ "СОШ № 75"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</si>
  <si>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906.41.1513</t>
  </si>
  <si>
    <t>Субсидия МАОУ "СОШ № 76"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</si>
  <si>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906.42.1513</t>
  </si>
  <si>
    <t>Субсидия МАОУ "Лицей"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</si>
  <si>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906.34.1513</t>
  </si>
  <si>
    <t>906.31.3313</t>
  </si>
  <si>
    <t>Субсидия МБОУ "СОШ № 64" на финансовое обеспечение мероприятий подпрограммы "Развитие потенциала молодежи"</t>
  </si>
  <si>
    <t>906.35.3313</t>
  </si>
  <si>
    <t>Субсидия МБОУ "СОШ № 67" на финансовое обеспечение мероприятий подпрограммы "Развитие потенциала молодежи"</t>
  </si>
  <si>
    <t>906.36.3313</t>
  </si>
  <si>
    <t>Субсидия МБОУ "СОШ № 71" на финансовое обеспечение мероприятий подпрограммы "Развитие потенциала молодежи"</t>
  </si>
  <si>
    <t>906.37.3313</t>
  </si>
  <si>
    <t>Субсидия МБОУ "СОШ № 73" на финансовое обеспечение мероприятий подпрограммы "Развитие потенциала молодежи"</t>
  </si>
  <si>
    <t>906.39.3313</t>
  </si>
  <si>
    <t>Субсидия МБОУ "СОШ № 74" на финансовое обеспечение мероприятий подпрограммы "Развитие потенциала молодежи"</t>
  </si>
  <si>
    <t>906.40.3313</t>
  </si>
  <si>
    <t>Субсидия МБОУ "СОШ № 75" на финансовое обеспечение мероприятий подпрограммы "Развитие потенциала молодежи"</t>
  </si>
  <si>
    <t>906.41.3313</t>
  </si>
  <si>
    <t>Субсидия МБОУ "СОШ № 8" на финансовое обеспечение мероприятий подпрограммы "Развитие потенциала молодежи"</t>
  </si>
  <si>
    <t>906.53.3313</t>
  </si>
  <si>
    <t>Субсидия МАОУ "СОШ № 72" на финансовое обеспечение мероприятий подпрограммы "Развитие потенциала молодежи"</t>
  </si>
  <si>
    <t>906.38.3313</t>
  </si>
  <si>
    <t>Субсидия МАОУ "СОШ № 76" на финансовое обеспечение мероприятий подпрограммы "Развитие потенциала молодежи"</t>
  </si>
  <si>
    <t>906.42.3313</t>
  </si>
  <si>
    <t>Субсидия МАОУ "Лицей" на финансовое обеспечение мероприятий подпрограммы "Развитие потенциала молодежи"</t>
  </si>
  <si>
    <t>906.34.3313</t>
  </si>
  <si>
    <t>ВСЕГО</t>
  </si>
  <si>
    <t>0700 0701 01100 10130</t>
  </si>
  <si>
    <t>Субсидия МБДОУ "ДС № 12 "Радуга" на реализацию мероприятий муниципальных программ за счет средств дотации из ФБ</t>
  </si>
  <si>
    <t>0700 0702 01200 10130</t>
  </si>
  <si>
    <t>0700 0702 01200 45400</t>
  </si>
  <si>
    <t>0700 0702 01500 10130</t>
  </si>
  <si>
    <t>Субсидия МБОУ "СОШ № 73"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</si>
  <si>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906.39.1513</t>
  </si>
  <si>
    <t>0700 0707 03300 10130</t>
  </si>
  <si>
    <t>906.15.1111</t>
  </si>
  <si>
    <t>Приложение № 1 к Порядку                  предоставления и расходования субсидий на иные цели  в 2017 году из бюджета городского округа «Город Лесной» муниципальным бюджетным и автономным учреждениям городского округа «Город Лесной», находящихся в ведении муниципального казенного учреждения «Управление образования администрации городского округа «Город Лесной»</t>
  </si>
  <si>
    <t xml:space="preserve">Перечень целевых субсидий  на 2017 год </t>
  </si>
  <si>
    <t>Субсидия МБДОУ "ДС № 22 "Яблонька" на реализацию мероприятий муниципальных программ за счет средств дотации из ФБ</t>
  </si>
  <si>
    <t>906.23.1111</t>
  </si>
  <si>
    <t>Субсидия МБДОУ "ДС № 23 "Уральская сказка" на реализацию мероприятий муниципальных программ за счет средств дотации из ФБ</t>
  </si>
  <si>
    <t>906.24.1111</t>
  </si>
  <si>
    <t>Субсидия МБОУ "СОШ № 75" на реализацию мероприятий муниципальных программ за счет средств дотации из ФБ</t>
  </si>
  <si>
    <t>906.41.1111</t>
  </si>
  <si>
    <t>Приложение № 3 к Порядку предоставления и расходования субсидий на иные цели  в 2017 году из бюджета городского округа «Город Лесной» муниципальным бюджетным и автономным учреждениям городского округа «Город Лесной», находящихся в ведении муниципального казенного учреждения «Управление образования администрации городского округа «Город Лесной»</t>
  </si>
  <si>
    <t>0700 0703 01500 10130</t>
  </si>
  <si>
    <t>Субсидия МБУДО "ДПЦ" на финансовое обеспечение мероприятий подпрограммы "Развитие потенциала молодежи"</t>
  </si>
  <si>
    <t>Субсидия МБОУ "СОШ № 8"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</si>
  <si>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906.53.1250</t>
  </si>
  <si>
    <t>0700 0702 0120045500</t>
  </si>
  <si>
    <t>Субсидия МБОУ "СОШ № 64"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</si>
  <si>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906.35.1250</t>
  </si>
  <si>
    <t>Субсидия МБОУ "СОШ № 67"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</si>
  <si>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906.36.1250</t>
  </si>
  <si>
    <t>Субсидия МБОУ "СОШ № 71"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</si>
  <si>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906.37.1250</t>
  </si>
  <si>
    <t>Субсидия МБОУ "СОШ № 73"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</si>
  <si>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906.39.1250</t>
  </si>
  <si>
    <t>Субсидия МБОУ "СОШ № 74"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</si>
  <si>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906.40.1250</t>
  </si>
  <si>
    <t>Субсидия МБОУ "СОШ № 75"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</si>
  <si>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906.41.1250</t>
  </si>
  <si>
    <t>Субсидия МАОУ "СОШ № 72"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</si>
  <si>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906.38.1250</t>
  </si>
  <si>
    <t>Субсидия МАОУ "СОШ № 76"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</si>
  <si>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906.42.1250</t>
  </si>
  <si>
    <t>Субсидия МАОУ "Лицей"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</si>
  <si>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906.34.1250</t>
  </si>
  <si>
    <t>906.06.2222</t>
  </si>
  <si>
    <t>Субсидия МБДОУ "ДС № 2 "Красная шапочка" на реализацию мероприятий муниципальных программ за счет средств межбюджетных трансфертов</t>
  </si>
  <si>
    <t>Субсидия МБДОУ "ДС № 4 "Теремок" на реализацию мероприятий муниципальных программ за счет средств межбюджетных трансфертов</t>
  </si>
  <si>
    <t>906.08.2222</t>
  </si>
  <si>
    <t>906.09.2222</t>
  </si>
  <si>
    <t>Субсидия МБДОУ "ДС № 5 "Белочка" на реализацию мероприятий муниципальных программ за счет средств межбюджетных трансфертов</t>
  </si>
  <si>
    <t>Субсидия МБДОУ "ДС № 6 "Золотой петушок" на реализацию мероприятий муниципальных программ за счет средств межбюджетных трансфертов</t>
  </si>
  <si>
    <t>906.10.2222</t>
  </si>
  <si>
    <t>Субсидия МБДОУ "ДС № 7 "Огонек" на реализацию мероприятий муниципальных программ за счет средств межбюджетных трансфертов</t>
  </si>
  <si>
    <t>906.11.2222</t>
  </si>
  <si>
    <t>Субсидия МБДОУ "ДС № 9 "Белоснежка" на реализацию мероприятий муниципальных программ за счет средств межбюджетных трансфертов</t>
  </si>
  <si>
    <t>906.13.2222</t>
  </si>
  <si>
    <t>906.14.2222</t>
  </si>
  <si>
    <t>Субсидия МБДОУ "ДС № 12 "Радуга" на реализацию мероприятий муниципальных программ за счет средств межбюджетных трансфертов</t>
  </si>
  <si>
    <t>Субсидия МБДОУ "ДС № 10 "Буратино" на реализацию мероприятий муниципальных программ за счет средств межбюджетных трансфертов</t>
  </si>
  <si>
    <t>906.15.2222</t>
  </si>
  <si>
    <t>Субсидия МБДОУ "ДС № 14 "Солнышко" на реализацию мероприятий муниципальных программ за счет средств межбюджетных трансфертов</t>
  </si>
  <si>
    <t>906.16.2222</t>
  </si>
  <si>
    <t>Субсидия МБДОУ "ДС № 15 "Аленушка" на реализацию мероприятий муниципальных программ за счет средств межбюджетных трансфертов</t>
  </si>
  <si>
    <t>906.17.2222</t>
  </si>
  <si>
    <t>Субсидия МБДОУ "ДС № 17 "Пингвин" на реализацию мероприятий муниципальных программ за счет средств межбюджетных трансфертов</t>
  </si>
  <si>
    <t>906.18.2222</t>
  </si>
  <si>
    <t>Субсидия МБДОУ "ДС № 18 "Семицветик" на реализацию мероприятий муниципальных программ за счет средств межбюджетных трансфертов</t>
  </si>
  <si>
    <t>906.19.2222</t>
  </si>
  <si>
    <t>Субсидия МБДОУ "ДС № 19 "Лилия" на реализацию мероприятий муниципальных программ за счет средств межбюджетных трансфертов</t>
  </si>
  <si>
    <t>906.20.2222</t>
  </si>
  <si>
    <t>Субсидия МБДОУ "ДС № 20 "Ласточка" на реализацию мероприятий муниципальных программ за счет средств межбюджетных трансфертов</t>
  </si>
  <si>
    <t>906.21.2222</t>
  </si>
  <si>
    <t>Субсидия МБДОУ "ДС № 21 "Чебурашка" на реализацию мероприятий муниципальных программ за счет средств межбюджетных трансфертов</t>
  </si>
  <si>
    <t>906.22.2222</t>
  </si>
  <si>
    <t>Субсидия МБДОУ "ДС № 22 "Яблонька" на реализацию мероприятий муниципальных программ за счет средств межбюджетных трансфертов</t>
  </si>
  <si>
    <t>906.23.2222</t>
  </si>
  <si>
    <t>Субсидия МБДОУ "ДС № 23 "Уральская сказка" на реализацию мероприятий муниципальных программ за счет средств межбюджетных трансфертов</t>
  </si>
  <si>
    <t>906.24.2222</t>
  </si>
  <si>
    <t>Субсидия МБДОУ "ДС № 24 "Светлячок" на реализацию мероприятий муниципальных программ за счет средств межбюджетных трансфертов</t>
  </si>
  <si>
    <t>906.25.2222</t>
  </si>
  <si>
    <t>Субсидия МБДОУ "ДС № 28 "Ветерок" на реализацию мероприятий муниципальных программ за счет средств межбюджетных трансфертов</t>
  </si>
  <si>
    <t>906.27.2222</t>
  </si>
  <si>
    <t>Субсидия МАДОУ "ДС № 29 "Даренка" на реализацию мероприятий муниципальных программ за счет средств межбюджетных трансфертов</t>
  </si>
  <si>
    <t>Субсидия МАДОУ "ДС № 30 "Жемчужина" на реализацию мероприятий муниципальных программ за счет средств межбюджетных трансфертов</t>
  </si>
  <si>
    <t>906.28.2222</t>
  </si>
  <si>
    <t>906.29.2222</t>
  </si>
  <si>
    <t>Субсидия МБОУ "СОШ № 8" на реализацию мероприятий муниципальных программ за счет средств межбюджетных трансфертов</t>
  </si>
  <si>
    <t>906.53.2222</t>
  </si>
  <si>
    <t>0700 0702 0120040800</t>
  </si>
  <si>
    <t>Субсидия МБВСОУ "ВСОШ № 62" на реализацию мероприятий муниципальных программ за счет средств межбюджетных трансфертов</t>
  </si>
  <si>
    <t>906.54.2222</t>
  </si>
  <si>
    <t>Субсидия МБОУ "СОШ № 64" на реализацию мероприятий муниципальных программ за счет средств межбюджетных трансфертов</t>
  </si>
  <si>
    <t>906.35.2222</t>
  </si>
  <si>
    <t>Субсидия МБОУ "СОШ № 67" на реализацию мероприятий муниципальных программ за счет средств межбюджетных трансфертов</t>
  </si>
  <si>
    <t>906.36.2222</t>
  </si>
  <si>
    <t>Субсидия МБОУ "СОШ № 71" на реализацию мероприятий муниципальных программ за счет средств межбюджетных трансфертов</t>
  </si>
  <si>
    <t>906.37.2222</t>
  </si>
  <si>
    <t>Субсидия МАОУ "СОШ № 72" на реализацию мероприятий муниципальных программ за счет средств межбюджетных трансфертов</t>
  </si>
  <si>
    <t>906.38.2222</t>
  </si>
  <si>
    <t>Субсидия МБОУ "СОШ № 73" на реализацию мероприятий муниципальных программ за счет средств межбюджетных трансфертов</t>
  </si>
  <si>
    <t>906.39.2222</t>
  </si>
  <si>
    <t>Субсидия МБОУ "СОШ № 74" на реализацию мероприятий муниципальных программ за счет средств межбюджетных трансфертов</t>
  </si>
  <si>
    <t>906.40.2222</t>
  </si>
  <si>
    <t>Субсидия МБОУ "СОШ № 75" на реализацию мероприятий муниципальных программ за счет средств межбюджетных трансфертов</t>
  </si>
  <si>
    <t>906.41.2222</t>
  </si>
  <si>
    <t>Субсидия МАОУ "СОШ № 76" на реализацию мероприятий муниципальных программ за счет средств межбюджетных трансфертов</t>
  </si>
  <si>
    <t>906.42.2222</t>
  </si>
  <si>
    <t>Субсидия МАОУ "Лицей" на реализацию мероприятий муниципальных программ за счет средств межбюджетных трансфертов</t>
  </si>
  <si>
    <t>906.34.2222</t>
  </si>
  <si>
    <t>Субсидия МБУДО "ДПЦ" на реализацию мероприятий муниципальных программ за счет средств межбюджетных трансфертов</t>
  </si>
  <si>
    <t>906.31.2222</t>
  </si>
  <si>
    <t>Субсидия МБУДО "ЦДТ" на реализацию мероприятий муниципальных программ за счет средств межбюджетных трансфертов</t>
  </si>
  <si>
    <t>906.33.2222</t>
  </si>
  <si>
    <t>0700 0701 0110040800</t>
  </si>
  <si>
    <t>0700 0703 0130040800</t>
  </si>
  <si>
    <t>Субсидия МБДОУ "ДС № 2 "Красная шапочка" на реализацию мероприятий муниципальных программ за счет средств дотации из ФБ</t>
  </si>
  <si>
    <t>906.06.1111</t>
  </si>
  <si>
    <t>Субсидия МБДОУ "ДС № 18 "Семицветик" на реализацию мероприятий муниципальных программ за счет средств дотации из ФБ</t>
  </si>
  <si>
    <t>906.19.1111</t>
  </si>
  <si>
    <t>Субсидия МБДОУ "ДС № 28 "Ветерок" на реализацию мероприятий муниципальных программ за счет средств дотации из ФБ</t>
  </si>
  <si>
    <t>906.27.1111</t>
  </si>
  <si>
    <t>Субсидия МБОУ "СОШ № 8" на реализацию мероприятий муниципальных программ за счет средств дотации из ФБ</t>
  </si>
  <si>
    <t>906.53.1111</t>
  </si>
  <si>
    <t>Субсидия МАОУ "СОШ № 72" на реализацию мероприятий муниципальных программ за счет средств дотации из ФБ</t>
  </si>
  <si>
    <t>906.38.1111</t>
  </si>
  <si>
    <t>Субсидия МБДОУ "ДС № 4 "Теремок" на реализацию мероприятий муниципальных программ за счет средств дотации из ФБ</t>
  </si>
  <si>
    <t>906.08.1111</t>
  </si>
  <si>
    <t>Субсидия МБДОУ "ДС № 14 "Солнышко" на реализацию мероприятий муниципальных программ за счет средств дотации из ФБ</t>
  </si>
  <si>
    <t>906.16.1111</t>
  </si>
  <si>
    <t>Субсидия МБДОУ "ДС № 17 "Пингвин" на реализацию мероприятий муниципальных программ за счет средств дотации из ФБ</t>
  </si>
  <si>
    <t>906.18.1111</t>
  </si>
  <si>
    <t>Субсидия МБДОУ "ДС № 30 "Жемчужина" на реализацию мероприятий муниципальных программ за счет средств дотации из ФБ</t>
  </si>
  <si>
    <t>906.29.1111</t>
  </si>
  <si>
    <t>Субсидия МБОУ "СОШ № 71" на реализацию мероприятий муниципальных программ за счет средств дотации из ФБ</t>
  </si>
  <si>
    <t>906.37.1111</t>
  </si>
  <si>
    <t>Субсидия МБОУ "СОШ № 73" на реализацию мероприятий муниципальных программ за счет средств дотации из ФБ</t>
  </si>
  <si>
    <t>906.39.1111</t>
  </si>
  <si>
    <t>Субсидия МАОУ "СОШ № 76" на реализацию мероприятий муниципальных программ за счет средств дотации из ФБ</t>
  </si>
  <si>
    <t>906.42.1111</t>
  </si>
  <si>
    <t>Субсидия МБУДО "ДПЦ" на реализацию мероприятий муниципальных программ за счет средств дотации из ФБ</t>
  </si>
  <si>
    <t>906.31.1111</t>
  </si>
  <si>
    <t>0700 0703 0130010130</t>
  </si>
  <si>
    <t>Субсидия МБУ "ЦППМСП" на реализацию мероприятий муниципальных программ за счет средств дотации из ФБ</t>
  </si>
  <si>
    <t>906.43.1111</t>
  </si>
  <si>
    <t xml:space="preserve">0700 0709 0150010130 </t>
  </si>
  <si>
    <t>Субсидия МБВСОУ "ВСОШ № 62" на реализацию мероприятий муниципальных программ за счет средств дотации из ФБ</t>
  </si>
  <si>
    <t>906.54.1111</t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</si>
</sst>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"/>
    <numFmt numFmtId="194" formatCode="0.000"/>
    <numFmt numFmtId="195" formatCode="#,##0.0000"/>
    <numFmt numFmtId="196" formatCode="#,##0.00000"/>
    <numFmt numFmtId="197" formatCode="#,##0.000000"/>
    <numFmt numFmtId="198" formatCode="0.00000"/>
    <numFmt numFmtId="199" formatCode="#,##0.0"/>
    <numFmt numFmtId="200" formatCode="0.000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98" fontId="1" fillId="0" borderId="10" xfId="0" applyNumberFormat="1" applyFont="1" applyBorder="1" applyAlignment="1">
      <alignment horizontal="center" vertical="center"/>
    </xf>
    <xf numFmtId="198" fontId="1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99" fontId="1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3" fontId="1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196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98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99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PageLayoutView="0" workbookViewId="0" topLeftCell="A1">
      <selection activeCell="B47" sqref="B47:G57"/>
    </sheetView>
  </sheetViews>
  <sheetFormatPr defaultColWidth="9.140625" defaultRowHeight="32.25" customHeight="1"/>
  <cols>
    <col min="1" max="1" width="3.57421875" style="15" customWidth="1"/>
    <col min="2" max="2" width="69.28125" style="15" customWidth="1"/>
    <col min="3" max="3" width="14.00390625" style="16" customWidth="1"/>
    <col min="4" max="4" width="23.140625" style="15" customWidth="1"/>
    <col min="5" max="5" width="8.421875" style="15" customWidth="1"/>
    <col min="6" max="6" width="8.28125" style="15" customWidth="1"/>
    <col min="7" max="7" width="13.421875" style="15" customWidth="1"/>
    <col min="8" max="16384" width="9.140625" style="15" customWidth="1"/>
  </cols>
  <sheetData>
    <row r="1" spans="5:7" ht="164.25" customHeight="1">
      <c r="E1" s="41" t="s">
        <v>88</v>
      </c>
      <c r="F1" s="41"/>
      <c r="G1" s="41"/>
    </row>
    <row r="2" spans="2:7" ht="21" customHeight="1">
      <c r="B2" s="42" t="s">
        <v>89</v>
      </c>
      <c r="C2" s="42"/>
      <c r="D2" s="42"/>
      <c r="G2" s="17"/>
    </row>
    <row r="3" ht="9.75" customHeight="1">
      <c r="G3" s="17"/>
    </row>
    <row r="4" ht="21" customHeight="1" hidden="1">
      <c r="G4" s="17"/>
    </row>
    <row r="5" ht="1.5" customHeight="1"/>
    <row r="6" spans="1:7" ht="32.25" customHeight="1">
      <c r="A6" s="18" t="s">
        <v>5</v>
      </c>
      <c r="B6" s="19" t="s">
        <v>7</v>
      </c>
      <c r="C6" s="19" t="s">
        <v>1</v>
      </c>
      <c r="D6" s="19" t="s">
        <v>4</v>
      </c>
      <c r="E6" s="19" t="s">
        <v>3</v>
      </c>
      <c r="F6" s="19" t="s">
        <v>2</v>
      </c>
      <c r="G6" s="20" t="s">
        <v>8</v>
      </c>
    </row>
    <row r="7" spans="1:7" ht="16.5" customHeight="1">
      <c r="A7" s="21" t="s">
        <v>6</v>
      </c>
      <c r="B7" s="19"/>
      <c r="C7" s="19"/>
      <c r="D7" s="19"/>
      <c r="E7" s="19"/>
      <c r="F7" s="19"/>
      <c r="G7" s="22"/>
    </row>
    <row r="8" spans="1:7" ht="34.5" customHeight="1">
      <c r="A8" s="21"/>
      <c r="B8" s="23" t="s">
        <v>191</v>
      </c>
      <c r="C8" s="19" t="s">
        <v>192</v>
      </c>
      <c r="D8" s="24" t="s">
        <v>79</v>
      </c>
      <c r="E8" s="22">
        <v>612</v>
      </c>
      <c r="F8" s="22">
        <v>241</v>
      </c>
      <c r="G8" s="22">
        <v>94.4</v>
      </c>
    </row>
    <row r="9" spans="1:7" ht="34.5" customHeight="1">
      <c r="A9" s="21"/>
      <c r="B9" s="23" t="s">
        <v>201</v>
      </c>
      <c r="C9" s="19" t="s">
        <v>202</v>
      </c>
      <c r="D9" s="24" t="s">
        <v>79</v>
      </c>
      <c r="E9" s="22">
        <v>612</v>
      </c>
      <c r="F9" s="22">
        <v>241</v>
      </c>
      <c r="G9" s="22">
        <v>80.033</v>
      </c>
    </row>
    <row r="10" spans="1:7" ht="30" customHeight="1">
      <c r="A10" s="18"/>
      <c r="B10" s="23" t="s">
        <v>80</v>
      </c>
      <c r="C10" s="25" t="s">
        <v>87</v>
      </c>
      <c r="D10" s="24" t="s">
        <v>79</v>
      </c>
      <c r="E10" s="22">
        <v>612</v>
      </c>
      <c r="F10" s="22">
        <v>241</v>
      </c>
      <c r="G10" s="26">
        <f>156.5-14.922+373.904</f>
        <v>515.482</v>
      </c>
    </row>
    <row r="11" spans="1:7" ht="30" customHeight="1">
      <c r="A11" s="18"/>
      <c r="B11" s="23" t="s">
        <v>203</v>
      </c>
      <c r="C11" s="25" t="s">
        <v>204</v>
      </c>
      <c r="D11" s="24" t="s">
        <v>79</v>
      </c>
      <c r="E11" s="22">
        <v>612</v>
      </c>
      <c r="F11" s="22">
        <v>241</v>
      </c>
      <c r="G11" s="26">
        <v>400.574</v>
      </c>
    </row>
    <row r="12" spans="1:7" ht="30" customHeight="1">
      <c r="A12" s="18"/>
      <c r="B12" s="23" t="s">
        <v>205</v>
      </c>
      <c r="C12" s="25" t="s">
        <v>206</v>
      </c>
      <c r="D12" s="24" t="s">
        <v>79</v>
      </c>
      <c r="E12" s="22">
        <v>612</v>
      </c>
      <c r="F12" s="22">
        <v>241</v>
      </c>
      <c r="G12" s="26">
        <v>91.427</v>
      </c>
    </row>
    <row r="13" spans="1:7" ht="30" customHeight="1">
      <c r="A13" s="18"/>
      <c r="B13" s="23" t="s">
        <v>193</v>
      </c>
      <c r="C13" s="25" t="s">
        <v>194</v>
      </c>
      <c r="D13" s="24" t="s">
        <v>79</v>
      </c>
      <c r="E13" s="22">
        <v>612</v>
      </c>
      <c r="F13" s="22">
        <v>241</v>
      </c>
      <c r="G13" s="26">
        <v>80.627</v>
      </c>
    </row>
    <row r="14" spans="1:7" ht="30" customHeight="1">
      <c r="A14" s="18"/>
      <c r="B14" s="23" t="s">
        <v>90</v>
      </c>
      <c r="C14" s="25" t="s">
        <v>91</v>
      </c>
      <c r="D14" s="24" t="s">
        <v>79</v>
      </c>
      <c r="E14" s="22">
        <v>612</v>
      </c>
      <c r="F14" s="22">
        <v>241</v>
      </c>
      <c r="G14" s="26">
        <f>461.8-180.05709+156.196</f>
        <v>437.9389100000001</v>
      </c>
    </row>
    <row r="15" spans="1:7" ht="30" customHeight="1">
      <c r="A15" s="18"/>
      <c r="B15" s="23" t="s">
        <v>92</v>
      </c>
      <c r="C15" s="25" t="s">
        <v>93</v>
      </c>
      <c r="D15" s="24" t="s">
        <v>79</v>
      </c>
      <c r="E15" s="22">
        <v>612</v>
      </c>
      <c r="F15" s="22">
        <v>241</v>
      </c>
      <c r="G15" s="26">
        <f>855.6-386.15437+391.066</f>
        <v>860.51163</v>
      </c>
    </row>
    <row r="16" spans="1:7" ht="27.75" customHeight="1">
      <c r="A16" s="18"/>
      <c r="B16" s="23" t="s">
        <v>195</v>
      </c>
      <c r="C16" s="25" t="s">
        <v>196</v>
      </c>
      <c r="D16" s="24" t="s">
        <v>79</v>
      </c>
      <c r="E16" s="22">
        <v>612</v>
      </c>
      <c r="F16" s="22">
        <v>241</v>
      </c>
      <c r="G16" s="27">
        <v>135.854</v>
      </c>
    </row>
    <row r="17" spans="1:7" ht="27.75" customHeight="1">
      <c r="A17" s="18"/>
      <c r="B17" s="23" t="s">
        <v>207</v>
      </c>
      <c r="C17" s="25" t="s">
        <v>208</v>
      </c>
      <c r="D17" s="24" t="s">
        <v>79</v>
      </c>
      <c r="E17" s="22">
        <v>622</v>
      </c>
      <c r="F17" s="22">
        <v>241</v>
      </c>
      <c r="G17" s="27">
        <v>169.382</v>
      </c>
    </row>
    <row r="18" spans="1:7" ht="27.75" customHeight="1">
      <c r="A18" s="18"/>
      <c r="B18" s="23" t="s">
        <v>197</v>
      </c>
      <c r="C18" s="25" t="s">
        <v>198</v>
      </c>
      <c r="D18" s="24" t="s">
        <v>81</v>
      </c>
      <c r="E18" s="22">
        <v>612</v>
      </c>
      <c r="F18" s="22">
        <v>241</v>
      </c>
      <c r="G18" s="27">
        <v>59.6</v>
      </c>
    </row>
    <row r="19" spans="1:7" ht="27.75" customHeight="1">
      <c r="A19" s="18"/>
      <c r="B19" s="23" t="s">
        <v>221</v>
      </c>
      <c r="C19" s="25" t="s">
        <v>222</v>
      </c>
      <c r="D19" s="24" t="s">
        <v>81</v>
      </c>
      <c r="E19" s="22">
        <v>612</v>
      </c>
      <c r="F19" s="22">
        <v>241</v>
      </c>
      <c r="G19" s="27">
        <v>338.596</v>
      </c>
    </row>
    <row r="20" spans="1:7" ht="27.75" customHeight="1">
      <c r="A20" s="18"/>
      <c r="B20" s="23" t="s">
        <v>209</v>
      </c>
      <c r="C20" s="25" t="s">
        <v>210</v>
      </c>
      <c r="D20" s="24" t="s">
        <v>81</v>
      </c>
      <c r="E20" s="22">
        <v>612</v>
      </c>
      <c r="F20" s="22">
        <v>241</v>
      </c>
      <c r="G20" s="27">
        <v>383.121</v>
      </c>
    </row>
    <row r="21" spans="1:7" ht="27.75" customHeight="1">
      <c r="A21" s="18"/>
      <c r="B21" s="23" t="s">
        <v>211</v>
      </c>
      <c r="C21" s="25" t="s">
        <v>212</v>
      </c>
      <c r="D21" s="24" t="s">
        <v>81</v>
      </c>
      <c r="E21" s="22">
        <v>612</v>
      </c>
      <c r="F21" s="22">
        <v>241</v>
      </c>
      <c r="G21" s="27">
        <v>35.662</v>
      </c>
    </row>
    <row r="22" spans="1:7" ht="27.75" customHeight="1">
      <c r="A22" s="18"/>
      <c r="B22" s="23" t="s">
        <v>199</v>
      </c>
      <c r="C22" s="25" t="s">
        <v>200</v>
      </c>
      <c r="D22" s="24" t="s">
        <v>81</v>
      </c>
      <c r="E22" s="22">
        <v>622</v>
      </c>
      <c r="F22" s="22">
        <v>241</v>
      </c>
      <c r="G22" s="27">
        <f>210.6-0.049</f>
        <v>210.551</v>
      </c>
    </row>
    <row r="23" spans="1:7" ht="27.75" customHeight="1">
      <c r="A23" s="18"/>
      <c r="B23" s="23" t="s">
        <v>94</v>
      </c>
      <c r="C23" s="25" t="s">
        <v>95</v>
      </c>
      <c r="D23" s="24" t="s">
        <v>81</v>
      </c>
      <c r="E23" s="22">
        <v>612</v>
      </c>
      <c r="F23" s="22">
        <v>241</v>
      </c>
      <c r="G23" s="26">
        <f>305+239.721</f>
        <v>544.721</v>
      </c>
    </row>
    <row r="24" spans="1:7" ht="27.75" customHeight="1">
      <c r="A24" s="18"/>
      <c r="B24" s="23" t="s">
        <v>213</v>
      </c>
      <c r="C24" s="25" t="s">
        <v>214</v>
      </c>
      <c r="D24" s="24" t="s">
        <v>81</v>
      </c>
      <c r="E24" s="22">
        <v>622</v>
      </c>
      <c r="F24" s="22">
        <v>241</v>
      </c>
      <c r="G24" s="27">
        <v>500.39</v>
      </c>
    </row>
    <row r="25" spans="1:7" ht="27.75" customHeight="1">
      <c r="A25" s="18"/>
      <c r="B25" s="28" t="s">
        <v>215</v>
      </c>
      <c r="C25" s="25" t="s">
        <v>216</v>
      </c>
      <c r="D25" s="24" t="s">
        <v>217</v>
      </c>
      <c r="E25" s="22">
        <v>612</v>
      </c>
      <c r="F25" s="22">
        <v>241</v>
      </c>
      <c r="G25" s="26">
        <v>61.551</v>
      </c>
    </row>
    <row r="26" spans="1:7" ht="27.75" customHeight="1">
      <c r="A26" s="18"/>
      <c r="B26" s="28" t="s">
        <v>218</v>
      </c>
      <c r="C26" s="25" t="s">
        <v>219</v>
      </c>
      <c r="D26" s="24" t="s">
        <v>220</v>
      </c>
      <c r="E26" s="22">
        <v>612</v>
      </c>
      <c r="F26" s="22">
        <v>241</v>
      </c>
      <c r="G26" s="26">
        <v>266.859</v>
      </c>
    </row>
    <row r="27" spans="1:7" ht="15.75" customHeight="1">
      <c r="A27" s="21">
        <v>2</v>
      </c>
      <c r="B27" s="28"/>
      <c r="C27" s="29"/>
      <c r="D27" s="29"/>
      <c r="E27" s="29"/>
      <c r="F27" s="29"/>
      <c r="G27" s="30"/>
    </row>
    <row r="28" spans="1:7" ht="15.75" customHeight="1">
      <c r="A28" s="21"/>
      <c r="B28" s="23" t="s">
        <v>27</v>
      </c>
      <c r="C28" s="25" t="s">
        <v>28</v>
      </c>
      <c r="D28" s="24" t="s">
        <v>82</v>
      </c>
      <c r="E28" s="22">
        <v>612</v>
      </c>
      <c r="F28" s="22">
        <v>241</v>
      </c>
      <c r="G28" s="31">
        <v>1038.8</v>
      </c>
    </row>
    <row r="29" spans="1:7" ht="20.25" customHeight="1">
      <c r="A29" s="18"/>
      <c r="B29" s="23" t="s">
        <v>29</v>
      </c>
      <c r="C29" s="32" t="s">
        <v>30</v>
      </c>
      <c r="D29" s="24" t="s">
        <v>82</v>
      </c>
      <c r="E29" s="22">
        <v>612</v>
      </c>
      <c r="F29" s="22">
        <v>241</v>
      </c>
      <c r="G29" s="33">
        <v>2863.2</v>
      </c>
    </row>
    <row r="30" spans="1:7" ht="20.25" customHeight="1">
      <c r="A30" s="18"/>
      <c r="B30" s="23" t="s">
        <v>31</v>
      </c>
      <c r="C30" s="32" t="s">
        <v>32</v>
      </c>
      <c r="D30" s="24" t="s">
        <v>82</v>
      </c>
      <c r="E30" s="22">
        <v>612</v>
      </c>
      <c r="F30" s="22">
        <v>241</v>
      </c>
      <c r="G30" s="33">
        <v>2385.9</v>
      </c>
    </row>
    <row r="31" spans="1:7" ht="20.25" customHeight="1">
      <c r="A31" s="18"/>
      <c r="B31" s="23" t="s">
        <v>33</v>
      </c>
      <c r="C31" s="32" t="s">
        <v>34</v>
      </c>
      <c r="D31" s="24" t="s">
        <v>82</v>
      </c>
      <c r="E31" s="22">
        <v>612</v>
      </c>
      <c r="F31" s="22">
        <v>241</v>
      </c>
      <c r="G31" s="33">
        <v>2438.5</v>
      </c>
    </row>
    <row r="32" spans="1:7" ht="20.25" customHeight="1">
      <c r="A32" s="18"/>
      <c r="B32" s="23" t="s">
        <v>35</v>
      </c>
      <c r="C32" s="32" t="s">
        <v>36</v>
      </c>
      <c r="D32" s="24" t="s">
        <v>82</v>
      </c>
      <c r="E32" s="22">
        <v>612</v>
      </c>
      <c r="F32" s="22">
        <v>241</v>
      </c>
      <c r="G32" s="33">
        <v>3130.9</v>
      </c>
    </row>
    <row r="33" spans="1:7" ht="20.25" customHeight="1">
      <c r="A33" s="18"/>
      <c r="B33" s="23" t="s">
        <v>37</v>
      </c>
      <c r="C33" s="32" t="s">
        <v>38</v>
      </c>
      <c r="D33" s="24" t="s">
        <v>82</v>
      </c>
      <c r="E33" s="22">
        <v>612</v>
      </c>
      <c r="F33" s="22">
        <v>241</v>
      </c>
      <c r="G33" s="33">
        <v>2097.5</v>
      </c>
    </row>
    <row r="34" spans="1:7" ht="20.25" customHeight="1">
      <c r="A34" s="18"/>
      <c r="B34" s="23" t="s">
        <v>39</v>
      </c>
      <c r="C34" s="32" t="s">
        <v>40</v>
      </c>
      <c r="D34" s="24" t="s">
        <v>82</v>
      </c>
      <c r="E34" s="22">
        <v>612</v>
      </c>
      <c r="F34" s="22">
        <v>241</v>
      </c>
      <c r="G34" s="33">
        <v>5305.6</v>
      </c>
    </row>
    <row r="35" spans="1:7" ht="20.25" customHeight="1">
      <c r="A35" s="18"/>
      <c r="B35" s="23" t="s">
        <v>41</v>
      </c>
      <c r="C35" s="32" t="s">
        <v>42</v>
      </c>
      <c r="D35" s="24" t="s">
        <v>82</v>
      </c>
      <c r="E35" s="22">
        <v>622</v>
      </c>
      <c r="F35" s="22">
        <v>241</v>
      </c>
      <c r="G35" s="33">
        <v>3139.8</v>
      </c>
    </row>
    <row r="36" spans="1:7" ht="19.5" customHeight="1">
      <c r="A36" s="18"/>
      <c r="B36" s="23" t="s">
        <v>43</v>
      </c>
      <c r="C36" s="32" t="s">
        <v>45</v>
      </c>
      <c r="D36" s="24" t="s">
        <v>82</v>
      </c>
      <c r="E36" s="22">
        <v>622</v>
      </c>
      <c r="F36" s="22">
        <v>241</v>
      </c>
      <c r="G36" s="33">
        <v>4826.9</v>
      </c>
    </row>
    <row r="37" spans="1:7" ht="19.5" customHeight="1">
      <c r="A37" s="18"/>
      <c r="B37" s="23" t="s">
        <v>44</v>
      </c>
      <c r="C37" s="32" t="s">
        <v>46</v>
      </c>
      <c r="D37" s="24" t="s">
        <v>82</v>
      </c>
      <c r="E37" s="22">
        <v>622</v>
      </c>
      <c r="F37" s="22">
        <v>241</v>
      </c>
      <c r="G37" s="33">
        <v>2469.9</v>
      </c>
    </row>
    <row r="38" spans="1:7" ht="27.75" customHeight="1">
      <c r="A38" s="21">
        <v>3</v>
      </c>
      <c r="B38" s="34"/>
      <c r="C38" s="32"/>
      <c r="D38" s="35"/>
      <c r="E38" s="22"/>
      <c r="F38" s="22"/>
      <c r="G38" s="33"/>
    </row>
    <row r="39" spans="1:7" ht="46.5" customHeight="1">
      <c r="A39" s="18"/>
      <c r="B39" s="34" t="s">
        <v>47</v>
      </c>
      <c r="C39" s="32" t="s">
        <v>48</v>
      </c>
      <c r="D39" s="24" t="s">
        <v>97</v>
      </c>
      <c r="E39" s="22">
        <v>612</v>
      </c>
      <c r="F39" s="22">
        <v>241</v>
      </c>
      <c r="G39" s="33">
        <v>16.2</v>
      </c>
    </row>
    <row r="40" spans="1:7" ht="42" customHeight="1">
      <c r="A40" s="18"/>
      <c r="B40" s="23" t="s">
        <v>49</v>
      </c>
      <c r="C40" s="32" t="s">
        <v>50</v>
      </c>
      <c r="D40" s="24" t="s">
        <v>83</v>
      </c>
      <c r="E40" s="22">
        <v>612</v>
      </c>
      <c r="F40" s="22">
        <v>241</v>
      </c>
      <c r="G40" s="33">
        <v>16.2</v>
      </c>
    </row>
    <row r="41" spans="1:7" ht="40.5" customHeight="1">
      <c r="A41" s="18"/>
      <c r="B41" s="23" t="s">
        <v>84</v>
      </c>
      <c r="C41" s="32" t="s">
        <v>85</v>
      </c>
      <c r="D41" s="24" t="s">
        <v>83</v>
      </c>
      <c r="E41" s="22">
        <v>612</v>
      </c>
      <c r="F41" s="22">
        <v>241</v>
      </c>
      <c r="G41" s="33">
        <v>5.4</v>
      </c>
    </row>
    <row r="42" spans="1:7" ht="42" customHeight="1">
      <c r="A42" s="18"/>
      <c r="B42" s="23" t="s">
        <v>51</v>
      </c>
      <c r="C42" s="32" t="s">
        <v>52</v>
      </c>
      <c r="D42" s="24" t="s">
        <v>83</v>
      </c>
      <c r="E42" s="22">
        <v>612</v>
      </c>
      <c r="F42" s="22">
        <v>241</v>
      </c>
      <c r="G42" s="33">
        <v>21.6</v>
      </c>
    </row>
    <row r="43" spans="1:7" ht="40.5" customHeight="1">
      <c r="A43" s="18"/>
      <c r="B43" s="23" t="s">
        <v>53</v>
      </c>
      <c r="C43" s="32" t="s">
        <v>54</v>
      </c>
      <c r="D43" s="24" t="s">
        <v>83</v>
      </c>
      <c r="E43" s="22">
        <v>622</v>
      </c>
      <c r="F43" s="22">
        <v>241</v>
      </c>
      <c r="G43" s="33">
        <v>37.8</v>
      </c>
    </row>
    <row r="44" spans="1:7" ht="44.25" customHeight="1">
      <c r="A44" s="18"/>
      <c r="B44" s="23" t="s">
        <v>55</v>
      </c>
      <c r="C44" s="32" t="s">
        <v>56</v>
      </c>
      <c r="D44" s="24" t="s">
        <v>83</v>
      </c>
      <c r="E44" s="22">
        <v>622</v>
      </c>
      <c r="F44" s="22">
        <v>241</v>
      </c>
      <c r="G44" s="33">
        <v>21.6</v>
      </c>
    </row>
    <row r="45" spans="1:7" ht="27" customHeight="1">
      <c r="A45" s="21">
        <v>4</v>
      </c>
      <c r="B45" s="34"/>
      <c r="C45" s="32"/>
      <c r="D45" s="35"/>
      <c r="E45" s="22"/>
      <c r="F45" s="22"/>
      <c r="G45" s="33"/>
    </row>
    <row r="46" spans="1:7" ht="27" customHeight="1">
      <c r="A46" s="18"/>
      <c r="B46" s="36" t="s">
        <v>98</v>
      </c>
      <c r="C46" s="32" t="s">
        <v>57</v>
      </c>
      <c r="D46" s="24" t="s">
        <v>86</v>
      </c>
      <c r="E46" s="22">
        <v>612</v>
      </c>
      <c r="F46" s="22">
        <v>241</v>
      </c>
      <c r="G46" s="33">
        <v>94</v>
      </c>
    </row>
    <row r="47" spans="1:7" ht="32.25" customHeight="1">
      <c r="A47" s="18"/>
      <c r="B47" s="51" t="s">
        <v>58</v>
      </c>
      <c r="C47" s="52" t="s">
        <v>59</v>
      </c>
      <c r="D47" s="53" t="s">
        <v>86</v>
      </c>
      <c r="E47" s="3">
        <v>612</v>
      </c>
      <c r="F47" s="3">
        <v>241</v>
      </c>
      <c r="G47" s="54">
        <f>42.1+14.1+0.3</f>
        <v>56.5</v>
      </c>
    </row>
    <row r="48" spans="1:7" ht="27" customHeight="1">
      <c r="A48" s="18"/>
      <c r="B48" s="51" t="s">
        <v>60</v>
      </c>
      <c r="C48" s="52" t="s">
        <v>61</v>
      </c>
      <c r="D48" s="53" t="s">
        <v>86</v>
      </c>
      <c r="E48" s="3">
        <v>612</v>
      </c>
      <c r="F48" s="3">
        <v>241</v>
      </c>
      <c r="G48" s="54">
        <v>47</v>
      </c>
    </row>
    <row r="49" spans="1:7" ht="27" customHeight="1">
      <c r="A49" s="18"/>
      <c r="B49" s="51" t="s">
        <v>62</v>
      </c>
      <c r="C49" s="52" t="s">
        <v>63</v>
      </c>
      <c r="D49" s="53" t="s">
        <v>86</v>
      </c>
      <c r="E49" s="3">
        <v>612</v>
      </c>
      <c r="F49" s="3">
        <v>241</v>
      </c>
      <c r="G49" s="54">
        <v>61</v>
      </c>
    </row>
    <row r="50" spans="1:7" ht="27" customHeight="1">
      <c r="A50" s="18"/>
      <c r="B50" s="51" t="s">
        <v>64</v>
      </c>
      <c r="C50" s="52" t="s">
        <v>65</v>
      </c>
      <c r="D50" s="53" t="s">
        <v>86</v>
      </c>
      <c r="E50" s="3">
        <v>612</v>
      </c>
      <c r="F50" s="3">
        <v>241</v>
      </c>
      <c r="G50" s="54">
        <v>47</v>
      </c>
    </row>
    <row r="51" spans="1:7" ht="28.5" customHeight="1">
      <c r="A51" s="18"/>
      <c r="B51" s="51" t="s">
        <v>66</v>
      </c>
      <c r="C51" s="52" t="s">
        <v>67</v>
      </c>
      <c r="D51" s="53" t="s">
        <v>86</v>
      </c>
      <c r="E51" s="3">
        <v>612</v>
      </c>
      <c r="F51" s="3">
        <v>241</v>
      </c>
      <c r="G51" s="54">
        <f>70.6+0.2</f>
        <v>70.8</v>
      </c>
    </row>
    <row r="52" spans="1:7" ht="27" customHeight="1">
      <c r="A52" s="18"/>
      <c r="B52" s="51" t="s">
        <v>68</v>
      </c>
      <c r="C52" s="52" t="s">
        <v>69</v>
      </c>
      <c r="D52" s="53" t="s">
        <v>86</v>
      </c>
      <c r="E52" s="3">
        <v>612</v>
      </c>
      <c r="F52" s="3">
        <v>241</v>
      </c>
      <c r="G52" s="54">
        <v>117.7</v>
      </c>
    </row>
    <row r="53" spans="1:7" ht="30" customHeight="1">
      <c r="A53" s="18"/>
      <c r="B53" s="51" t="s">
        <v>70</v>
      </c>
      <c r="C53" s="52" t="s">
        <v>71</v>
      </c>
      <c r="D53" s="53" t="s">
        <v>86</v>
      </c>
      <c r="E53" s="3">
        <v>612</v>
      </c>
      <c r="F53" s="3">
        <v>241</v>
      </c>
      <c r="G53" s="54">
        <f>70.6-14.1-0.5</f>
        <v>55.99999999999999</v>
      </c>
    </row>
    <row r="54" spans="1:7" ht="27" customHeight="1">
      <c r="A54" s="18"/>
      <c r="B54" s="51" t="s">
        <v>72</v>
      </c>
      <c r="C54" s="52" t="s">
        <v>73</v>
      </c>
      <c r="D54" s="53" t="s">
        <v>86</v>
      </c>
      <c r="E54" s="3">
        <v>622</v>
      </c>
      <c r="F54" s="3">
        <v>241</v>
      </c>
      <c r="G54" s="54">
        <v>72</v>
      </c>
    </row>
    <row r="55" spans="1:7" ht="27" customHeight="1">
      <c r="A55" s="18"/>
      <c r="B55" s="51" t="s">
        <v>74</v>
      </c>
      <c r="C55" s="52" t="s">
        <v>75</v>
      </c>
      <c r="D55" s="53" t="s">
        <v>86</v>
      </c>
      <c r="E55" s="3">
        <v>622</v>
      </c>
      <c r="F55" s="3">
        <v>241</v>
      </c>
      <c r="G55" s="54">
        <v>128</v>
      </c>
    </row>
    <row r="56" spans="1:7" ht="27" customHeight="1">
      <c r="A56" s="18"/>
      <c r="B56" s="51" t="s">
        <v>76</v>
      </c>
      <c r="C56" s="52" t="s">
        <v>77</v>
      </c>
      <c r="D56" s="53" t="s">
        <v>86</v>
      </c>
      <c r="E56" s="3">
        <v>622</v>
      </c>
      <c r="F56" s="3">
        <v>241</v>
      </c>
      <c r="G56" s="54">
        <v>58</v>
      </c>
    </row>
    <row r="57" spans="1:7" ht="27" customHeight="1">
      <c r="A57" s="18">
        <v>5</v>
      </c>
      <c r="B57" s="51"/>
      <c r="C57" s="52"/>
      <c r="D57" s="53"/>
      <c r="E57" s="3"/>
      <c r="F57" s="3"/>
      <c r="G57" s="54"/>
    </row>
    <row r="58" spans="1:7" ht="39" customHeight="1">
      <c r="A58" s="18"/>
      <c r="B58" s="23" t="s">
        <v>99</v>
      </c>
      <c r="C58" s="32" t="s">
        <v>100</v>
      </c>
      <c r="D58" s="24" t="s">
        <v>101</v>
      </c>
      <c r="E58" s="22">
        <v>612</v>
      </c>
      <c r="F58" s="22">
        <v>241</v>
      </c>
      <c r="G58" s="33">
        <v>9.6</v>
      </c>
    </row>
    <row r="59" spans="1:7" ht="41.25" customHeight="1">
      <c r="A59" s="18"/>
      <c r="B59" s="23" t="s">
        <v>102</v>
      </c>
      <c r="C59" s="32" t="s">
        <v>103</v>
      </c>
      <c r="D59" s="24" t="s">
        <v>101</v>
      </c>
      <c r="E59" s="22">
        <v>612</v>
      </c>
      <c r="F59" s="22">
        <v>241</v>
      </c>
      <c r="G59" s="33">
        <v>24</v>
      </c>
    </row>
    <row r="60" spans="1:7" ht="39.75" customHeight="1">
      <c r="A60" s="18"/>
      <c r="B60" s="23" t="s">
        <v>104</v>
      </c>
      <c r="C60" s="32" t="s">
        <v>105</v>
      </c>
      <c r="D60" s="24" t="s">
        <v>101</v>
      </c>
      <c r="E60" s="22">
        <v>612</v>
      </c>
      <c r="F60" s="22">
        <v>241</v>
      </c>
      <c r="G60" s="33">
        <v>18</v>
      </c>
    </row>
    <row r="61" spans="1:7" ht="42" customHeight="1">
      <c r="A61" s="18"/>
      <c r="B61" s="23" t="s">
        <v>106</v>
      </c>
      <c r="C61" s="32" t="s">
        <v>107</v>
      </c>
      <c r="D61" s="24" t="s">
        <v>101</v>
      </c>
      <c r="E61" s="22">
        <v>612</v>
      </c>
      <c r="F61" s="22">
        <v>241</v>
      </c>
      <c r="G61" s="33">
        <v>24</v>
      </c>
    </row>
    <row r="62" spans="1:7" ht="38.25" customHeight="1">
      <c r="A62" s="18"/>
      <c r="B62" s="23" t="s">
        <v>108</v>
      </c>
      <c r="C62" s="32" t="s">
        <v>109</v>
      </c>
      <c r="D62" s="24" t="s">
        <v>101</v>
      </c>
      <c r="E62" s="22">
        <v>612</v>
      </c>
      <c r="F62" s="22">
        <v>241</v>
      </c>
      <c r="G62" s="33">
        <v>94.7</v>
      </c>
    </row>
    <row r="63" spans="1:7" ht="39" customHeight="1">
      <c r="A63" s="18"/>
      <c r="B63" s="23" t="s">
        <v>110</v>
      </c>
      <c r="C63" s="32" t="s">
        <v>111</v>
      </c>
      <c r="D63" s="24" t="s">
        <v>101</v>
      </c>
      <c r="E63" s="22">
        <v>612</v>
      </c>
      <c r="F63" s="22">
        <v>241</v>
      </c>
      <c r="G63" s="33">
        <v>90.4</v>
      </c>
    </row>
    <row r="64" spans="1:7" ht="43.5" customHeight="1">
      <c r="A64" s="18"/>
      <c r="B64" s="23" t="s">
        <v>112</v>
      </c>
      <c r="C64" s="32" t="s">
        <v>113</v>
      </c>
      <c r="D64" s="24" t="s">
        <v>101</v>
      </c>
      <c r="E64" s="22">
        <v>612</v>
      </c>
      <c r="F64" s="22">
        <v>241</v>
      </c>
      <c r="G64" s="33">
        <v>52</v>
      </c>
    </row>
    <row r="65" spans="1:7" ht="40.5" customHeight="1">
      <c r="A65" s="18"/>
      <c r="B65" s="23" t="s">
        <v>114</v>
      </c>
      <c r="C65" s="32" t="s">
        <v>115</v>
      </c>
      <c r="D65" s="24" t="s">
        <v>101</v>
      </c>
      <c r="E65" s="22">
        <v>622</v>
      </c>
      <c r="F65" s="22">
        <v>241</v>
      </c>
      <c r="G65" s="33">
        <v>19</v>
      </c>
    </row>
    <row r="66" spans="1:7" ht="39" customHeight="1">
      <c r="A66" s="18"/>
      <c r="B66" s="23" t="s">
        <v>116</v>
      </c>
      <c r="C66" s="32" t="s">
        <v>117</v>
      </c>
      <c r="D66" s="24" t="s">
        <v>101</v>
      </c>
      <c r="E66" s="22">
        <v>622</v>
      </c>
      <c r="F66" s="22">
        <v>241</v>
      </c>
      <c r="G66" s="33">
        <v>43</v>
      </c>
    </row>
    <row r="67" spans="1:7" ht="43.5" customHeight="1">
      <c r="A67" s="18"/>
      <c r="B67" s="23" t="s">
        <v>118</v>
      </c>
      <c r="C67" s="32" t="s">
        <v>119</v>
      </c>
      <c r="D67" s="24" t="s">
        <v>101</v>
      </c>
      <c r="E67" s="22">
        <v>622</v>
      </c>
      <c r="F67" s="22">
        <v>241</v>
      </c>
      <c r="G67" s="33">
        <v>4.8</v>
      </c>
    </row>
    <row r="68" spans="1:7" ht="43.5" customHeight="1">
      <c r="A68" s="18">
        <v>6</v>
      </c>
      <c r="B68" s="23"/>
      <c r="C68" s="32"/>
      <c r="D68" s="24"/>
      <c r="E68" s="22"/>
      <c r="F68" s="22"/>
      <c r="G68" s="33"/>
    </row>
    <row r="69" spans="1:7" ht="41.25" customHeight="1">
      <c r="A69" s="18"/>
      <c r="B69" s="23" t="s">
        <v>121</v>
      </c>
      <c r="C69" s="32" t="s">
        <v>120</v>
      </c>
      <c r="D69" s="24" t="s">
        <v>189</v>
      </c>
      <c r="E69" s="22">
        <v>612</v>
      </c>
      <c r="F69" s="22">
        <v>241</v>
      </c>
      <c r="G69" s="37">
        <f>637.07103-74.80274</f>
        <v>562.26829</v>
      </c>
    </row>
    <row r="70" spans="1:7" ht="47.25" customHeight="1">
      <c r="A70" s="18"/>
      <c r="B70" s="23" t="s">
        <v>122</v>
      </c>
      <c r="C70" s="32" t="s">
        <v>123</v>
      </c>
      <c r="D70" s="24" t="s">
        <v>189</v>
      </c>
      <c r="E70" s="22">
        <v>612</v>
      </c>
      <c r="F70" s="22">
        <v>241</v>
      </c>
      <c r="G70" s="37">
        <f>480.78971-81.28679</f>
        <v>399.50292</v>
      </c>
    </row>
    <row r="71" spans="1:7" ht="41.25" customHeight="1">
      <c r="A71" s="18"/>
      <c r="B71" s="23" t="s">
        <v>125</v>
      </c>
      <c r="C71" s="32" t="s">
        <v>124</v>
      </c>
      <c r="D71" s="24" t="s">
        <v>189</v>
      </c>
      <c r="E71" s="22">
        <v>612</v>
      </c>
      <c r="F71" s="22">
        <v>241</v>
      </c>
      <c r="G71" s="37">
        <f>1580.07718-385.70038</f>
        <v>1194.3768</v>
      </c>
    </row>
    <row r="72" spans="1:7" ht="44.25" customHeight="1">
      <c r="A72" s="18"/>
      <c r="B72" s="23" t="s">
        <v>126</v>
      </c>
      <c r="C72" s="32" t="s">
        <v>127</v>
      </c>
      <c r="D72" s="24" t="s">
        <v>189</v>
      </c>
      <c r="E72" s="22">
        <v>612</v>
      </c>
      <c r="F72" s="22">
        <v>241</v>
      </c>
      <c r="G72" s="37">
        <f>758.12151-155.99334</f>
        <v>602.12817</v>
      </c>
    </row>
    <row r="73" spans="1:7" ht="42.75" customHeight="1">
      <c r="A73" s="18"/>
      <c r="B73" s="23" t="s">
        <v>128</v>
      </c>
      <c r="C73" s="32" t="s">
        <v>129</v>
      </c>
      <c r="D73" s="24" t="s">
        <v>189</v>
      </c>
      <c r="E73" s="22">
        <v>612</v>
      </c>
      <c r="F73" s="22">
        <v>241</v>
      </c>
      <c r="G73" s="37">
        <f>515.73633-18.719</f>
        <v>497.01732999999996</v>
      </c>
    </row>
    <row r="74" spans="1:7" ht="43.5" customHeight="1">
      <c r="A74" s="18"/>
      <c r="B74" s="23" t="s">
        <v>130</v>
      </c>
      <c r="C74" s="32" t="s">
        <v>131</v>
      </c>
      <c r="D74" s="24" t="s">
        <v>189</v>
      </c>
      <c r="E74" s="22">
        <v>612</v>
      </c>
      <c r="F74" s="22">
        <v>241</v>
      </c>
      <c r="G74" s="37">
        <f>537.07328-104.90893</f>
        <v>432.16434999999996</v>
      </c>
    </row>
    <row r="75" spans="1:7" ht="48.75" customHeight="1">
      <c r="A75" s="18"/>
      <c r="B75" s="23" t="s">
        <v>134</v>
      </c>
      <c r="C75" s="32" t="s">
        <v>132</v>
      </c>
      <c r="D75" s="24" t="s">
        <v>189</v>
      </c>
      <c r="E75" s="22">
        <v>612</v>
      </c>
      <c r="F75" s="22">
        <v>241</v>
      </c>
      <c r="G75" s="37">
        <f>758.76809-18.744</f>
        <v>740.02409</v>
      </c>
    </row>
    <row r="76" spans="1:7" ht="41.25" customHeight="1">
      <c r="A76" s="18"/>
      <c r="B76" s="23" t="s">
        <v>133</v>
      </c>
      <c r="C76" s="32" t="s">
        <v>135</v>
      </c>
      <c r="D76" s="24" t="s">
        <v>189</v>
      </c>
      <c r="E76" s="22">
        <v>612</v>
      </c>
      <c r="F76" s="22">
        <v>241</v>
      </c>
      <c r="G76" s="37">
        <f>456.97125-17.927</f>
        <v>439.04425</v>
      </c>
    </row>
    <row r="77" spans="1:7" ht="45" customHeight="1">
      <c r="A77" s="18"/>
      <c r="B77" s="23" t="s">
        <v>136</v>
      </c>
      <c r="C77" s="32" t="s">
        <v>137</v>
      </c>
      <c r="D77" s="24" t="s">
        <v>189</v>
      </c>
      <c r="E77" s="22">
        <v>612</v>
      </c>
      <c r="F77" s="22">
        <v>241</v>
      </c>
      <c r="G77" s="37">
        <f>127.39672-22.37291</f>
        <v>105.02381</v>
      </c>
    </row>
    <row r="78" spans="1:7" ht="42" customHeight="1">
      <c r="A78" s="18"/>
      <c r="B78" s="23" t="s">
        <v>138</v>
      </c>
      <c r="C78" s="32" t="s">
        <v>139</v>
      </c>
      <c r="D78" s="24" t="s">
        <v>189</v>
      </c>
      <c r="E78" s="22">
        <v>612</v>
      </c>
      <c r="F78" s="22">
        <v>241</v>
      </c>
      <c r="G78" s="37">
        <f>2704.51774-96.32872</f>
        <v>2608.18902</v>
      </c>
    </row>
    <row r="79" spans="1:7" ht="43.5" customHeight="1">
      <c r="A79" s="18"/>
      <c r="B79" s="23" t="s">
        <v>140</v>
      </c>
      <c r="C79" s="32" t="s">
        <v>141</v>
      </c>
      <c r="D79" s="24" t="s">
        <v>189</v>
      </c>
      <c r="E79" s="22">
        <v>612</v>
      </c>
      <c r="F79" s="22">
        <v>241</v>
      </c>
      <c r="G79" s="37">
        <f>4804.6833-1408.49124</f>
        <v>3396.1920599999994</v>
      </c>
    </row>
    <row r="80" spans="1:7" ht="45" customHeight="1">
      <c r="A80" s="18"/>
      <c r="B80" s="23" t="s">
        <v>142</v>
      </c>
      <c r="C80" s="32" t="s">
        <v>143</v>
      </c>
      <c r="D80" s="24" t="s">
        <v>189</v>
      </c>
      <c r="E80" s="22">
        <v>612</v>
      </c>
      <c r="F80" s="22">
        <v>241</v>
      </c>
      <c r="G80" s="37">
        <f>491.74461-11.57498</f>
        <v>480.16963000000004</v>
      </c>
    </row>
    <row r="81" spans="1:7" ht="42.75" customHeight="1">
      <c r="A81" s="18"/>
      <c r="B81" s="23" t="s">
        <v>144</v>
      </c>
      <c r="C81" s="32" t="s">
        <v>145</v>
      </c>
      <c r="D81" s="24" t="s">
        <v>189</v>
      </c>
      <c r="E81" s="22">
        <v>612</v>
      </c>
      <c r="F81" s="22">
        <v>241</v>
      </c>
      <c r="G81" s="37">
        <f>466.58149-44.74007</f>
        <v>421.84141999999997</v>
      </c>
    </row>
    <row r="82" spans="1:7" ht="43.5" customHeight="1">
      <c r="A82" s="18"/>
      <c r="B82" s="23" t="s">
        <v>146</v>
      </c>
      <c r="C82" s="32" t="s">
        <v>147</v>
      </c>
      <c r="D82" s="24" t="s">
        <v>189</v>
      </c>
      <c r="E82" s="22">
        <v>612</v>
      </c>
      <c r="F82" s="22">
        <v>241</v>
      </c>
      <c r="G82" s="37">
        <f>862.08495-210.75627</f>
        <v>651.3286800000001</v>
      </c>
    </row>
    <row r="83" spans="1:7" ht="50.25" customHeight="1">
      <c r="A83" s="18"/>
      <c r="B83" s="23" t="s">
        <v>148</v>
      </c>
      <c r="C83" s="32" t="s">
        <v>149</v>
      </c>
      <c r="D83" s="24" t="s">
        <v>189</v>
      </c>
      <c r="E83" s="22">
        <v>612</v>
      </c>
      <c r="F83" s="22">
        <v>241</v>
      </c>
      <c r="G83" s="37">
        <f>453.86909-36.79427</f>
        <v>417.07482000000005</v>
      </c>
    </row>
    <row r="84" spans="1:7" ht="42" customHeight="1">
      <c r="A84" s="18"/>
      <c r="B84" s="23" t="s">
        <v>150</v>
      </c>
      <c r="C84" s="32" t="s">
        <v>151</v>
      </c>
      <c r="D84" s="24" t="s">
        <v>189</v>
      </c>
      <c r="E84" s="22">
        <v>612</v>
      </c>
      <c r="F84" s="22">
        <v>241</v>
      </c>
      <c r="G84" s="37">
        <f>1202.33764-248.52269</f>
        <v>953.81495</v>
      </c>
    </row>
    <row r="85" spans="1:7" ht="44.25" customHeight="1">
      <c r="A85" s="18"/>
      <c r="B85" s="23" t="s">
        <v>152</v>
      </c>
      <c r="C85" s="32" t="s">
        <v>153</v>
      </c>
      <c r="D85" s="24" t="s">
        <v>189</v>
      </c>
      <c r="E85" s="22">
        <v>612</v>
      </c>
      <c r="F85" s="22">
        <v>241</v>
      </c>
      <c r="G85" s="37">
        <f>138.8-57.41144</f>
        <v>81.38856000000001</v>
      </c>
    </row>
    <row r="86" spans="1:7" ht="45" customHeight="1">
      <c r="A86" s="18"/>
      <c r="B86" s="23" t="s">
        <v>154</v>
      </c>
      <c r="C86" s="32" t="s">
        <v>155</v>
      </c>
      <c r="D86" s="24" t="s">
        <v>189</v>
      </c>
      <c r="E86" s="22">
        <v>612</v>
      </c>
      <c r="F86" s="22">
        <v>241</v>
      </c>
      <c r="G86" s="37">
        <f>460.76041-94.85384</f>
        <v>365.90657</v>
      </c>
    </row>
    <row r="87" spans="1:7" ht="42.75" customHeight="1">
      <c r="A87" s="18"/>
      <c r="B87" s="23" t="s">
        <v>156</v>
      </c>
      <c r="C87" s="32" t="s">
        <v>157</v>
      </c>
      <c r="D87" s="24" t="s">
        <v>189</v>
      </c>
      <c r="E87" s="22">
        <v>612</v>
      </c>
      <c r="F87" s="22">
        <v>241</v>
      </c>
      <c r="G87" s="37">
        <f>691.11567-115.17139</f>
        <v>575.94428</v>
      </c>
    </row>
    <row r="88" spans="1:7" ht="40.5" customHeight="1">
      <c r="A88" s="18"/>
      <c r="B88" s="23" t="s">
        <v>158</v>
      </c>
      <c r="C88" s="32" t="s">
        <v>160</v>
      </c>
      <c r="D88" s="24" t="s">
        <v>189</v>
      </c>
      <c r="E88" s="22">
        <v>622</v>
      </c>
      <c r="F88" s="22">
        <v>241</v>
      </c>
      <c r="G88" s="37">
        <f>403.5005-66.21607</f>
        <v>337.28443</v>
      </c>
    </row>
    <row r="89" spans="1:7" ht="42.75" customHeight="1">
      <c r="A89" s="18"/>
      <c r="B89" s="23" t="s">
        <v>159</v>
      </c>
      <c r="C89" s="32" t="s">
        <v>161</v>
      </c>
      <c r="D89" s="24" t="s">
        <v>189</v>
      </c>
      <c r="E89" s="22">
        <v>622</v>
      </c>
      <c r="F89" s="22">
        <v>241</v>
      </c>
      <c r="G89" s="37">
        <f>675.6995-354.10866</f>
        <v>321.59083999999996</v>
      </c>
    </row>
    <row r="90" spans="1:7" ht="42" customHeight="1">
      <c r="A90" s="18"/>
      <c r="B90" s="23" t="s">
        <v>162</v>
      </c>
      <c r="C90" s="32" t="s">
        <v>163</v>
      </c>
      <c r="D90" s="24" t="s">
        <v>164</v>
      </c>
      <c r="E90" s="22">
        <v>612</v>
      </c>
      <c r="F90" s="22">
        <v>241</v>
      </c>
      <c r="G90" s="37">
        <f>4039.869-689.60307</f>
        <v>3350.26593</v>
      </c>
    </row>
    <row r="91" spans="1:7" ht="45" customHeight="1">
      <c r="A91" s="18"/>
      <c r="B91" s="23" t="s">
        <v>165</v>
      </c>
      <c r="C91" s="32" t="s">
        <v>166</v>
      </c>
      <c r="D91" s="24" t="s">
        <v>164</v>
      </c>
      <c r="E91" s="22">
        <v>612</v>
      </c>
      <c r="F91" s="22">
        <v>241</v>
      </c>
      <c r="G91" s="37">
        <f>235.078-93.2373</f>
        <v>141.8407</v>
      </c>
    </row>
    <row r="92" spans="1:7" ht="43.5" customHeight="1">
      <c r="A92" s="18"/>
      <c r="B92" s="23" t="s">
        <v>167</v>
      </c>
      <c r="C92" s="32" t="s">
        <v>168</v>
      </c>
      <c r="D92" s="24" t="s">
        <v>164</v>
      </c>
      <c r="E92" s="22">
        <v>612</v>
      </c>
      <c r="F92" s="22">
        <v>241</v>
      </c>
      <c r="G92" s="37">
        <f>911.075-394.456</f>
        <v>516.619</v>
      </c>
    </row>
    <row r="93" spans="1:7" ht="43.5" customHeight="1">
      <c r="A93" s="18"/>
      <c r="B93" s="23" t="s">
        <v>169</v>
      </c>
      <c r="C93" s="32" t="s">
        <v>170</v>
      </c>
      <c r="D93" s="24" t="s">
        <v>164</v>
      </c>
      <c r="E93" s="22">
        <v>612</v>
      </c>
      <c r="F93" s="22">
        <v>241</v>
      </c>
      <c r="G93" s="37">
        <f>488.645-146.77544</f>
        <v>341.86956</v>
      </c>
    </row>
    <row r="94" spans="1:7" ht="43.5" customHeight="1">
      <c r="A94" s="18"/>
      <c r="B94" s="23" t="s">
        <v>171</v>
      </c>
      <c r="C94" s="32" t="s">
        <v>172</v>
      </c>
      <c r="D94" s="24" t="s">
        <v>164</v>
      </c>
      <c r="E94" s="22">
        <v>612</v>
      </c>
      <c r="F94" s="22">
        <v>241</v>
      </c>
      <c r="G94" s="37">
        <f>1264.709-190.33212</f>
        <v>1074.37688</v>
      </c>
    </row>
    <row r="95" spans="1:7" ht="43.5" customHeight="1">
      <c r="A95" s="18"/>
      <c r="B95" s="23" t="s">
        <v>173</v>
      </c>
      <c r="C95" s="32" t="s">
        <v>174</v>
      </c>
      <c r="D95" s="24" t="s">
        <v>164</v>
      </c>
      <c r="E95" s="22">
        <v>622</v>
      </c>
      <c r="F95" s="22">
        <v>241</v>
      </c>
      <c r="G95" s="37">
        <f>725.747-100.32454</f>
        <v>625.42246</v>
      </c>
    </row>
    <row r="96" spans="1:7" ht="46.5" customHeight="1">
      <c r="A96" s="18"/>
      <c r="B96" s="23" t="s">
        <v>175</v>
      </c>
      <c r="C96" s="32" t="s">
        <v>176</v>
      </c>
      <c r="D96" s="24" t="s">
        <v>164</v>
      </c>
      <c r="E96" s="22">
        <v>612</v>
      </c>
      <c r="F96" s="22">
        <v>241</v>
      </c>
      <c r="G96" s="37">
        <f>473.793-84.30784</f>
        <v>389.48516</v>
      </c>
    </row>
    <row r="97" spans="1:7" ht="40.5" customHeight="1">
      <c r="A97" s="18"/>
      <c r="B97" s="23" t="s">
        <v>177</v>
      </c>
      <c r="C97" s="32" t="s">
        <v>178</v>
      </c>
      <c r="D97" s="24" t="s">
        <v>164</v>
      </c>
      <c r="E97" s="22">
        <v>612</v>
      </c>
      <c r="F97" s="22">
        <v>241</v>
      </c>
      <c r="G97" s="37">
        <f>6132.246-2092.944</f>
        <v>4039.302</v>
      </c>
    </row>
    <row r="98" spans="1:7" ht="42" customHeight="1">
      <c r="A98" s="18"/>
      <c r="B98" s="23" t="s">
        <v>179</v>
      </c>
      <c r="C98" s="32" t="s">
        <v>180</v>
      </c>
      <c r="D98" s="24" t="s">
        <v>164</v>
      </c>
      <c r="E98" s="22">
        <v>612</v>
      </c>
      <c r="F98" s="22">
        <v>241</v>
      </c>
      <c r="G98" s="37">
        <f>884.485-181.49123</f>
        <v>702.99377</v>
      </c>
    </row>
    <row r="99" spans="1:7" ht="42.75" customHeight="1">
      <c r="A99" s="18"/>
      <c r="B99" s="23" t="s">
        <v>181</v>
      </c>
      <c r="C99" s="32" t="s">
        <v>182</v>
      </c>
      <c r="D99" s="24" t="s">
        <v>164</v>
      </c>
      <c r="E99" s="22">
        <v>622</v>
      </c>
      <c r="F99" s="22">
        <v>241</v>
      </c>
      <c r="G99" s="37">
        <f>1807.447-0.04-787.57565</f>
        <v>1019.8313499999999</v>
      </c>
    </row>
    <row r="100" spans="1:7" ht="32.25" customHeight="1">
      <c r="A100" s="18"/>
      <c r="B100" s="23" t="s">
        <v>183</v>
      </c>
      <c r="C100" s="32" t="s">
        <v>184</v>
      </c>
      <c r="D100" s="24" t="s">
        <v>164</v>
      </c>
      <c r="E100" s="22">
        <v>622</v>
      </c>
      <c r="F100" s="22">
        <v>241</v>
      </c>
      <c r="G100" s="37">
        <f>704.306-119.80045</f>
        <v>584.5055500000001</v>
      </c>
    </row>
    <row r="101" spans="1:7" ht="30" customHeight="1">
      <c r="A101" s="18"/>
      <c r="B101" s="23" t="s">
        <v>185</v>
      </c>
      <c r="C101" s="32" t="s">
        <v>186</v>
      </c>
      <c r="D101" s="24" t="s">
        <v>190</v>
      </c>
      <c r="E101" s="22">
        <v>612</v>
      </c>
      <c r="F101" s="22">
        <v>241</v>
      </c>
      <c r="G101" s="37">
        <f>97.086-0.046</f>
        <v>97.03999999999999</v>
      </c>
    </row>
    <row r="102" spans="1:7" ht="33" customHeight="1">
      <c r="A102" s="18"/>
      <c r="B102" s="23" t="s">
        <v>187</v>
      </c>
      <c r="C102" s="32" t="s">
        <v>188</v>
      </c>
      <c r="D102" s="24" t="s">
        <v>190</v>
      </c>
      <c r="E102" s="22">
        <v>612</v>
      </c>
      <c r="F102" s="22">
        <v>241</v>
      </c>
      <c r="G102" s="37">
        <f>723.914-212.32535</f>
        <v>511.58865000000003</v>
      </c>
    </row>
    <row r="103" spans="1:7" ht="32.25" customHeight="1">
      <c r="A103" s="38"/>
      <c r="B103" s="39" t="s">
        <v>78</v>
      </c>
      <c r="C103" s="25"/>
      <c r="D103" s="39"/>
      <c r="E103" s="39"/>
      <c r="F103" s="39"/>
      <c r="G103" s="40">
        <f>SUM(G8:G102)</f>
        <v>65247.99681999999</v>
      </c>
    </row>
  </sheetData>
  <sheetProtection/>
  <mergeCells count="2">
    <mergeCell ref="E1:G1"/>
    <mergeCell ref="B2:D2"/>
  </mergeCells>
  <printOptions/>
  <pageMargins left="0.36" right="0.23" top="0.29" bottom="0.51" header="0.5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6"/>
  <sheetViews>
    <sheetView zoomScalePageLayoutView="0" workbookViewId="0" topLeftCell="B1">
      <selection activeCell="G20" sqref="G20"/>
    </sheetView>
  </sheetViews>
  <sheetFormatPr defaultColWidth="9.140625" defaultRowHeight="12.75"/>
  <cols>
    <col min="1" max="1" width="0" style="0" hidden="1" customWidth="1"/>
    <col min="2" max="2" width="6.7109375" style="0" customWidth="1"/>
    <col min="3" max="3" width="9.421875" style="1" customWidth="1"/>
    <col min="4" max="4" width="16.421875" style="0" customWidth="1"/>
    <col min="5" max="5" width="24.421875" style="0" customWidth="1"/>
    <col min="6" max="6" width="15.57421875" style="0" customWidth="1"/>
    <col min="7" max="7" width="16.421875" style="0" customWidth="1"/>
    <col min="8" max="8" width="18.421875" style="0" customWidth="1"/>
    <col min="9" max="9" width="16.7109375" style="0" customWidth="1"/>
    <col min="10" max="10" width="23.8515625" style="0" customWidth="1"/>
    <col min="11" max="11" width="16.8515625" style="0" customWidth="1"/>
  </cols>
  <sheetData>
    <row r="1" spans="10:12" ht="24.75" customHeight="1">
      <c r="J1" s="43" t="s">
        <v>96</v>
      </c>
      <c r="K1" s="43"/>
      <c r="L1" s="8"/>
    </row>
    <row r="2" spans="10:11" ht="15.75">
      <c r="J2" s="43"/>
      <c r="K2" s="43"/>
    </row>
    <row r="3" spans="10:11" ht="15.75">
      <c r="J3" s="43"/>
      <c r="K3" s="43"/>
    </row>
    <row r="4" spans="10:11" ht="15.75">
      <c r="J4" s="43"/>
      <c r="K4" s="43"/>
    </row>
    <row r="5" spans="10:11" ht="15.75">
      <c r="J5" s="43"/>
      <c r="K5" s="43"/>
    </row>
    <row r="6" spans="10:11" ht="15.75">
      <c r="J6" s="43"/>
      <c r="K6" s="43"/>
    </row>
    <row r="7" spans="10:11" ht="30.75" customHeight="1">
      <c r="J7" s="43"/>
      <c r="K7" s="43"/>
    </row>
    <row r="8" ht="12" customHeight="1"/>
    <row r="9" ht="13.5" customHeight="1"/>
    <row r="10" spans="3:12" ht="39.75" customHeight="1">
      <c r="C10" s="13"/>
      <c r="D10" s="44" t="s">
        <v>9</v>
      </c>
      <c r="E10" s="44"/>
      <c r="F10" s="44"/>
      <c r="G10" s="44"/>
      <c r="H10" s="44"/>
      <c r="I10" s="44"/>
      <c r="J10" s="13"/>
      <c r="K10" s="13"/>
      <c r="L10" s="13"/>
    </row>
    <row r="11" spans="2:12" ht="15.75">
      <c r="B11" s="12"/>
      <c r="C11" s="14"/>
      <c r="D11" s="6"/>
      <c r="E11" s="6"/>
      <c r="F11" s="6"/>
      <c r="G11" s="6"/>
      <c r="H11" s="6"/>
      <c r="I11" s="6"/>
      <c r="J11" s="12"/>
      <c r="K11" s="12"/>
      <c r="L11" s="12"/>
    </row>
    <row r="12" spans="2:12" ht="15.75">
      <c r="B12" s="7"/>
      <c r="E12" s="7" t="s">
        <v>19</v>
      </c>
      <c r="F12" s="7"/>
      <c r="G12" s="7"/>
      <c r="H12" s="7"/>
      <c r="I12" s="7"/>
      <c r="J12" s="7"/>
      <c r="K12" s="7"/>
      <c r="L12" s="7"/>
    </row>
    <row r="13" ht="15.75">
      <c r="K13" s="11" t="s">
        <v>21</v>
      </c>
    </row>
    <row r="14" spans="2:11" ht="15.75" customHeight="1">
      <c r="B14" s="48" t="s">
        <v>10</v>
      </c>
      <c r="C14" s="47" t="s">
        <v>11</v>
      </c>
      <c r="D14" s="47" t="s">
        <v>12</v>
      </c>
      <c r="E14" s="49" t="s">
        <v>20</v>
      </c>
      <c r="F14" s="49"/>
      <c r="G14" s="45" t="s">
        <v>22</v>
      </c>
      <c r="H14" s="45" t="s">
        <v>18</v>
      </c>
      <c r="I14" s="47" t="s">
        <v>14</v>
      </c>
      <c r="J14" s="47" t="s">
        <v>23</v>
      </c>
      <c r="K14" s="45" t="s">
        <v>24</v>
      </c>
    </row>
    <row r="15" spans="2:11" ht="68.25" customHeight="1">
      <c r="B15" s="48"/>
      <c r="C15" s="47"/>
      <c r="D15" s="47"/>
      <c r="E15" s="4" t="s">
        <v>13</v>
      </c>
      <c r="F15" s="3" t="s">
        <v>0</v>
      </c>
      <c r="G15" s="50"/>
      <c r="H15" s="46"/>
      <c r="I15" s="47"/>
      <c r="J15" s="47"/>
      <c r="K15" s="46"/>
    </row>
    <row r="16" spans="2:11" ht="15.75"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2">
        <v>9</v>
      </c>
      <c r="K16" s="2">
        <v>10</v>
      </c>
    </row>
    <row r="17" spans="2:11" ht="15.75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 ht="15.75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 ht="15.75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ht="15.75">
      <c r="B20" s="2"/>
      <c r="C20" s="2"/>
      <c r="D20" s="2" t="s">
        <v>26</v>
      </c>
      <c r="E20" s="2"/>
      <c r="F20" s="2"/>
      <c r="G20" s="2"/>
      <c r="H20" s="2"/>
      <c r="I20" s="2"/>
      <c r="J20" s="2"/>
      <c r="K20" s="2"/>
    </row>
    <row r="22" spans="3:9" ht="15.75">
      <c r="C22" s="1" t="s">
        <v>15</v>
      </c>
      <c r="I22" s="9" t="s">
        <v>16</v>
      </c>
    </row>
    <row r="23" ht="15.75">
      <c r="I23" s="10"/>
    </row>
    <row r="24" spans="3:9" ht="15.75">
      <c r="C24" s="1" t="s">
        <v>25</v>
      </c>
      <c r="I24" s="9" t="s">
        <v>16</v>
      </c>
    </row>
    <row r="26" spans="3:4" ht="12.75">
      <c r="C26" s="7" t="s">
        <v>17</v>
      </c>
      <c r="D26" s="5"/>
    </row>
  </sheetData>
  <sheetProtection/>
  <mergeCells count="11">
    <mergeCell ref="B14:B15"/>
    <mergeCell ref="C14:C15"/>
    <mergeCell ref="D14:D15"/>
    <mergeCell ref="E14:F14"/>
    <mergeCell ref="G14:G15"/>
    <mergeCell ref="J1:K7"/>
    <mergeCell ref="D10:I10"/>
    <mergeCell ref="K14:K15"/>
    <mergeCell ref="H14:H15"/>
    <mergeCell ref="I14:I15"/>
    <mergeCell ref="J14:J15"/>
  </mergeCells>
  <printOptions/>
  <pageMargins left="0.17" right="0.17" top="0.22" bottom="0.51" header="0.26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Жеребцова</cp:lastModifiedBy>
  <cp:lastPrinted>2017-10-10T07:39:10Z</cp:lastPrinted>
  <dcterms:created xsi:type="dcterms:W3CDTF">1996-10-08T23:32:33Z</dcterms:created>
  <dcterms:modified xsi:type="dcterms:W3CDTF">2017-10-10T07:39:39Z</dcterms:modified>
  <cp:category/>
  <cp:version/>
  <cp:contentType/>
  <cp:contentStatus/>
</cp:coreProperties>
</file>